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75" yWindow="9615" windowWidth="37995" windowHeight="8490"/>
  </bookViews>
  <sheets>
    <sheet name="Methane analysis" sheetId="1" r:id="rId1"/>
  </sheets>
  <calcPr calcId="125725" concurrentCalc="0"/>
</workbook>
</file>

<file path=xl/calcChain.xml><?xml version="1.0" encoding="utf-8"?>
<calcChain xmlns="http://schemas.openxmlformats.org/spreadsheetml/2006/main">
  <c r="U4" i="1"/>
  <c r="T4"/>
</calcChain>
</file>

<file path=xl/sharedStrings.xml><?xml version="1.0" encoding="utf-8"?>
<sst xmlns="http://schemas.openxmlformats.org/spreadsheetml/2006/main" count="211" uniqueCount="164">
  <si>
    <t>Gas standards used by lab groups and comparison with SCOR standards</t>
  </si>
  <si>
    <t>Sample analysis</t>
  </si>
  <si>
    <t>Personal Standard</t>
  </si>
  <si>
    <t>Nominal SCOR ARS concentration stated in WG#143 Technical report</t>
  </si>
  <si>
    <t>Nominal SCOR WRS concentration stated in WG#143 Technical report</t>
  </si>
  <si>
    <t>Calculated concentration of ARS SCOR standard based on lab standard</t>
  </si>
  <si>
    <t>Calculated concentration of WRS SCOR standard based on lab standard</t>
  </si>
  <si>
    <t>Ratio of ARS Calculated concentration to Nominal  concentration</t>
  </si>
  <si>
    <t>Ratio of WRS Calculated concentration to Nominal  concentration</t>
  </si>
  <si>
    <t>Brief description of method</t>
  </si>
  <si>
    <t>Gas used to equilibrate or purge seawater sample</t>
  </si>
  <si>
    <t>Water volume ml)</t>
  </si>
  <si>
    <t>Headspace Volume (ml)</t>
  </si>
  <si>
    <t>Oven temperature (oC)</t>
  </si>
  <si>
    <t>Carrier Gas</t>
  </si>
  <si>
    <t>Analyzer</t>
  </si>
  <si>
    <t>Column</t>
  </si>
  <si>
    <t>Reference</t>
  </si>
  <si>
    <t>Gui-Ling Zhang</t>
  </si>
  <si>
    <t>Ocean University of China,
P.R. China</t>
  </si>
  <si>
    <t>National Institute of Metrology, China                                    4.14 ppm +/-2% in nitrogen</t>
  </si>
  <si>
    <t xml:space="preserve">SCOR ARS426320       1.938 ppmv </t>
  </si>
  <si>
    <t>SCOR WRS464573        4.556 ppmv</t>
  </si>
  <si>
    <t xml:space="preserve">SCOR ARS426503      1.863 ppmv </t>
  </si>
  <si>
    <t>SCOR ARS464573      4.539 ppmv</t>
  </si>
  <si>
    <t>Nitrogen @ 80 ml/min for 5 min</t>
  </si>
  <si>
    <t>Shimadzu GC14B</t>
  </si>
  <si>
    <t>3 m x  3 mm s/s column packed with 80/100 mesh Porapak Q</t>
  </si>
  <si>
    <t>Zhang et al (2004) J. Geophy. Res. 109 (C7), C07011</t>
  </si>
  <si>
    <t>Sam Wilson</t>
  </si>
  <si>
    <t>University of Hawaii, USA</t>
  </si>
  <si>
    <t>Scott-Marrin JA01155          20.15 ppm +/-2% in nitrogen</t>
  </si>
  <si>
    <t xml:space="preserve">SCOR ARS416388       1.924 ppmv </t>
  </si>
  <si>
    <t>SCOR WRS460867                   4.540 ppmv</t>
  </si>
  <si>
    <t>Not applicable</t>
  </si>
  <si>
    <t>Helium @ 100 ml/min for 10mins</t>
  </si>
  <si>
    <t>Helium</t>
  </si>
  <si>
    <t>Agilent GC7890</t>
  </si>
  <si>
    <t>30 m x 0.32 mm GS-CarbonPLOT capillary column</t>
  </si>
  <si>
    <t xml:space="preserve">Philippe Tortell </t>
  </si>
  <si>
    <t>University of British Columbia, Canada</t>
  </si>
  <si>
    <t>10.3 ppm +/-5% in nitrogen</t>
  </si>
  <si>
    <t>SCOR WRS464565          4.736 ppmv</t>
  </si>
  <si>
    <t>SCOR WRS464565     4.744 ppmv</t>
  </si>
  <si>
    <t>Helium @ 50 ml/min for 4 mins</t>
  </si>
  <si>
    <t>Shimadzu QP2010 quadrupole mass spectrometer</t>
  </si>
  <si>
    <t>30 m CarbonPLOT column</t>
  </si>
  <si>
    <t>Capelle et al (2015) LO Methods 13(7), 345-355</t>
  </si>
  <si>
    <t>Mercedes de la Paz</t>
  </si>
  <si>
    <t>Instituto de Investigaciones Marinas-CSIC, Spain</t>
  </si>
  <si>
    <t>NOAA GMD 1.897 ppm,             3.00 ppm, 4.87 ppm</t>
  </si>
  <si>
    <t xml:space="preserve">SCOR ARS426347       1.959 ppmv </t>
  </si>
  <si>
    <t>SCOR WRS464537        4.827 ppmv</t>
  </si>
  <si>
    <t>SCOR ARS426347      1.939 ppmv</t>
  </si>
  <si>
    <t>Nitrogen</t>
  </si>
  <si>
    <t>de la Paz, (2015) Prog. Oceanogr., 138 (A), 18-31</t>
  </si>
  <si>
    <t>Hermann Bange</t>
  </si>
  <si>
    <t>GEOMAR, Germany</t>
  </si>
  <si>
    <t>SCOR ARS416396       1.940 ppmv</t>
  </si>
  <si>
    <t>SCOR WRS460872      4.585 ppmv</t>
  </si>
  <si>
    <t>Headspace (20 ml bottle with 10 ml of air or helium added, shaken for 20 secs, and then a minimum of 2 h equilibration).Subsample injected using gas-tight syrnge</t>
  </si>
  <si>
    <t>Agilent 5890</t>
  </si>
  <si>
    <t>1.83 m x 3.2 mm packed mole sieve 5A s/s column</t>
  </si>
  <si>
    <t>Arévalo-Martínez et al (2017) JGR Oceans 122 171-184</t>
  </si>
  <si>
    <t>Cliff Law</t>
  </si>
  <si>
    <t>NIWA,
New Zealand</t>
  </si>
  <si>
    <t>CL5 1.751 ppm in nitrogen                     Std9 5.318 ppm in nitrogen</t>
  </si>
  <si>
    <t xml:space="preserve">SCOR ARS416439       1.932 ppmv </t>
  </si>
  <si>
    <t>SCOR WRS464562     4.552 ppmv</t>
  </si>
  <si>
    <t xml:space="preserve">SCOR ARS416439      1.988 ppmv </t>
  </si>
  <si>
    <t>SCOR WRS464562     4.556 ppmv</t>
  </si>
  <si>
    <t>Headspace equilibration</t>
  </si>
  <si>
    <t>Agilent GC6890</t>
  </si>
  <si>
    <t>Laura Farias</t>
  </si>
  <si>
    <t>Universidad de Concepción, Chile</t>
  </si>
  <si>
    <t>NOAA GMD 1.875 ppm                Air Liquide 1 ppm +/- 5%                       Air Liquide 5 ppm +/- 5%</t>
  </si>
  <si>
    <t>SCOR ARS426350       1.953 ppmv</t>
  </si>
  <si>
    <t>SCOR WRS460877     4.560 ppmv</t>
  </si>
  <si>
    <t xml:space="preserve">SCOR ARS426350      2.074 ppmv </t>
  </si>
  <si>
    <t>SCOR WRS460877     3.963 ppmv</t>
  </si>
  <si>
    <t>Static headspace (20 ml bottle with 5 ml helium headspace introduced. Shaken and then equilibrated at 30oC for 60 min) 0.5 ml injected into GC</t>
  </si>
  <si>
    <t>Agilent GC6850</t>
  </si>
  <si>
    <t>Mole sieve 5A PLOT capiliary column</t>
  </si>
  <si>
    <t>Rob Goddard</t>
  </si>
  <si>
    <t>Newcastle University, UK</t>
  </si>
  <si>
    <t>SCOR ARS416408 1.961</t>
  </si>
  <si>
    <t>SCOR ARS416408       1.961 ppmv</t>
  </si>
  <si>
    <t>SCOR WRS460877     4.794 ppmv</t>
  </si>
  <si>
    <t xml:space="preserve">Calibrated air headspace created in sample flask and equilibrated by pumped circulation through a closed GC circuit for 20 min.  Automated switching of 1 ml sample loop into GC FID carrier gas line, folowe by automatic injection of ambient air and calibration gas samples.  </t>
  </si>
  <si>
    <t>Calibrated compressed air (Air Products)</t>
  </si>
  <si>
    <t>UHP nitrogen</t>
  </si>
  <si>
    <t>Shimadzu GC 14 B  -FID</t>
  </si>
  <si>
    <t>Packed column: Porapak Q 80-100 mesh</t>
  </si>
  <si>
    <t>Upstill-Goddard et al (1996), Deep Sea Res, 43, 1669-1682</t>
  </si>
  <si>
    <t>Gregor Rehder</t>
  </si>
  <si>
    <t>Leibniz-Institute for Baltic Sea Research, Germany</t>
  </si>
  <si>
    <t>SCOR ARS426360       1.957 ppmv</t>
  </si>
  <si>
    <t>SCOR WRS464538      4.698 ppmv</t>
  </si>
  <si>
    <t>Alberto Vieira Borges</t>
  </si>
  <si>
    <t xml:space="preserve">University of Liège, Belgium
</t>
  </si>
  <si>
    <r>
      <t xml:space="preserve">1.045 </t>
    </r>
    <r>
      <rPr>
        <sz val="12"/>
        <color theme="1"/>
        <rFont val="Calibri"/>
        <family val="2"/>
      </rPr>
      <t>± 0.021</t>
    </r>
    <r>
      <rPr>
        <sz val="12"/>
        <color theme="1"/>
        <rFont val="Calibri"/>
        <family val="2"/>
        <scheme val="minor"/>
      </rPr>
      <t>,                    10.23  ± 0.20  in nitrogen</t>
    </r>
  </si>
  <si>
    <t>Headspace (50 ml N2 in 240 ml bottle, overnight equilibration at 21oC  15 ml subsampled, replaced with brine, 5 ml sampling loop injected onto column</t>
  </si>
  <si>
    <t>SRI 8610C</t>
  </si>
  <si>
    <t>Hayesep D, 5.0 m length, mesh 80/100</t>
  </si>
  <si>
    <t>Facultad de Ciencias del Mar y Ambientales (CASEM), Spain</t>
  </si>
  <si>
    <t>1.9514 ppm,             10.06401 ppm</t>
  </si>
  <si>
    <t>Headspace equilibration in 50 ml SGE syringe. 40 ml withdrawn from sample bottle and 10 ml of nitrogen. Shake for 5 mins using a shaker and wait 5 mins.Inject through a 1 ml loop for methane</t>
  </si>
  <si>
    <t>Bruker 450-GC</t>
  </si>
  <si>
    <t>Typical equilibration temperature (oC)</t>
  </si>
  <si>
    <t>Method for controlling temperature</t>
  </si>
  <si>
    <t>Method for removal of water vapor</t>
  </si>
  <si>
    <t>Nafion drier and Drierite</t>
  </si>
  <si>
    <t>Nafion drier</t>
  </si>
  <si>
    <t>Purge and Trap (sparged with UHP He, dried, and trapped on Porapak Q trap immersed in LN2)</t>
  </si>
  <si>
    <t>Purge and Trap (sparged with UHP N2,dried, and trapped on Porapak Q trap immersed in LN2)</t>
  </si>
  <si>
    <t>Lab room temperature stable at 20 ºC</t>
  </si>
  <si>
    <t>Magnesium perchlorate</t>
  </si>
  <si>
    <t>2 m 80/100 mesh Porapak Q</t>
  </si>
  <si>
    <t>SCOR WRS464565     4.862 ppmv</t>
  </si>
  <si>
    <t>Static headspace (19.7 ml N2 in 120 mL bottle, shaken and equilibrated overnight at thermostatted lab  temperature. 18 ml of headspace, subsampled by replacement with brine, and 1 ml sampling loop injected onto column</t>
  </si>
  <si>
    <t>Laboratory room temperature</t>
  </si>
  <si>
    <t>recording of ambient temperature during headspace removal, thermometer placed in sample vial filled with water</t>
  </si>
  <si>
    <t xml:space="preserve">GC injection port equipped with water trap filled with Sicapent </t>
  </si>
  <si>
    <t>20-25°C</t>
  </si>
  <si>
    <t>Helium (99.999%)</t>
  </si>
  <si>
    <t>In dependence of the expected methane concentrations: 10.3 mL or 50,7 mL</t>
  </si>
  <si>
    <t>Std 4 (Deuste-Steininger, calibrated against NOAA GMD by MPI, Jena) 1.967 ppm +/-1% in synthetic air; Std 5B (Deuste-Steininger): 101.9 ppm +/-2% in synthetic air</t>
  </si>
  <si>
    <t>80/100 Hayesep N and 1.0 m × 1/8-in Molecular Sieve Porapak QS</t>
  </si>
  <si>
    <t>None</t>
  </si>
  <si>
    <t xml:space="preserve">Purge and Trap; Sparged with UHP N2,dried, and trapped on HayeSep D (60/80 mesh) trap </t>
  </si>
  <si>
    <t>Water bath</t>
  </si>
  <si>
    <t>Shimadzu GC-2014</t>
  </si>
  <si>
    <t>HayeSep Q, mesh 80/100, 2 m x 1/8” x 2 mm, stainless steel</t>
  </si>
  <si>
    <t xml:space="preserve">18.47 ppm (± 2 %), 1.88 ppm (± 5 %) (Linde Group, Berlin) </t>
  </si>
  <si>
    <t>20 ml</t>
  </si>
  <si>
    <t>Farias et al (2009) Bioegoesciences 6, 3053-3069</t>
  </si>
  <si>
    <t>Summary of methods used for methane analysis by laboratories participating in the intercomparison</t>
  </si>
  <si>
    <t>Wilson et al (2017) Geophy. Res. Letts. 44: doi: 10.1002/2017GL074458.</t>
  </si>
  <si>
    <t>John Pohlman</t>
  </si>
  <si>
    <t>USGS, USA</t>
  </si>
  <si>
    <t>Headspace: Seawater collected in a 1 L syringe, and 120 ml headspace added. Shaken for 2 mins</t>
  </si>
  <si>
    <t>Carbon-free air</t>
  </si>
  <si>
    <t xml:space="preserve">Picarro G2201-i cavity ring-down spectrometer </t>
  </si>
  <si>
    <t>Borges et al (2015) Nature Geoscience, 8, 637-642</t>
  </si>
  <si>
    <t>Weller et al. (2013) Prog. Oceanography 116:193-206</t>
  </si>
  <si>
    <t>Andy Rees</t>
  </si>
  <si>
    <t>Plymouth Marine Laboratory, UK</t>
  </si>
  <si>
    <t xml:space="preserve">Calibrated air headspace created in sample flask and equilibrated on orbital shaker for 20 minutes.  Headspace removed into gastight syringe and manually injected into GC FID carrier gas line, followed by automatic injection of ambient air and calibration gas samples.  </t>
  </si>
  <si>
    <t>Nafion and Magnesium perchlorate column</t>
  </si>
  <si>
    <t>Calibrated compressed air (BOC)</t>
  </si>
  <si>
    <t>BIP N2 (Air Products)</t>
  </si>
  <si>
    <t>Shimadzu GC-2010</t>
  </si>
  <si>
    <t>Hayesep D, 4.0 m length, mesh 60/80</t>
  </si>
  <si>
    <t xml:space="preserve">NOAA - CB11267; 2024.79 ppb
Air Products: 0.999, 2.00, 2.99 ± 5% </t>
  </si>
  <si>
    <t>SCOR ARS416389       1.959 ppmv</t>
  </si>
  <si>
    <t>SCOR WRS464569       4.762 ppmv</t>
  </si>
  <si>
    <t>Not determined</t>
  </si>
  <si>
    <t>SCOR ARS416396       1.876 ppmv</t>
  </si>
  <si>
    <t>SCOR WRS460872     4.612ppmv</t>
  </si>
  <si>
    <t>None provided</t>
  </si>
  <si>
    <t>n/a</t>
  </si>
  <si>
    <t>Lead Scientist</t>
  </si>
  <si>
    <t>Institute</t>
  </si>
  <si>
    <t>Macarena Burgos</t>
  </si>
</sst>
</file>

<file path=xl/styles.xml><?xml version="1.0" encoding="utf-8"?>
<styleSheet xmlns="http://schemas.openxmlformats.org/spreadsheetml/2006/main">
  <numFmts count="1">
    <numFmt numFmtId="164" formatCode="0.000"/>
  </numFmts>
  <fonts count="7">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2"/>
      <color theme="1"/>
      <name val="Calibri"/>
      <family val="2"/>
    </font>
    <font>
      <sz val="12"/>
      <color rgb="FF000000"/>
      <name val="Calibri"/>
      <family val="2"/>
      <charset val="1"/>
    </font>
    <font>
      <b/>
      <sz val="16"/>
      <color theme="1"/>
      <name val="Calibri"/>
      <family val="2"/>
      <scheme val="minor"/>
    </font>
  </fonts>
  <fills count="6">
    <fill>
      <patternFill patternType="none"/>
    </fill>
    <fill>
      <patternFill patternType="gray125"/>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6" tint="0.79998168889431442"/>
        <bgColor indexed="64"/>
      </patternFill>
    </fill>
  </fills>
  <borders count="32">
    <border>
      <left/>
      <right/>
      <top/>
      <bottom/>
      <diagonal/>
    </border>
    <border>
      <left style="thin">
        <color auto="1"/>
      </left>
      <right style="thin">
        <color auto="1"/>
      </right>
      <top style="thin">
        <color auto="1"/>
      </top>
      <bottom style="thin">
        <color auto="1"/>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thin">
        <color auto="1"/>
      </bottom>
      <diagonal/>
    </border>
    <border>
      <left/>
      <right style="thin">
        <color auto="1"/>
      </right>
      <top style="medium">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medium">
        <color auto="1"/>
      </top>
      <bottom/>
      <diagonal/>
    </border>
    <border>
      <left/>
      <right style="thin">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style="medium">
        <color auto="1"/>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bottom style="thin">
        <color auto="1"/>
      </bottom>
      <diagonal/>
    </border>
    <border>
      <left/>
      <right style="medium">
        <color indexed="64"/>
      </right>
      <top/>
      <bottom/>
      <diagonal/>
    </border>
    <border>
      <left style="thin">
        <color auto="1"/>
      </left>
      <right style="thin">
        <color auto="1"/>
      </right>
      <top style="thin">
        <color auto="1"/>
      </top>
      <bottom/>
      <diagonal/>
    </border>
  </borders>
  <cellStyleXfs count="1">
    <xf numFmtId="0" fontId="0" fillId="0" borderId="0"/>
  </cellStyleXfs>
  <cellXfs count="73">
    <xf numFmtId="0" fontId="0" fillId="0" borderId="0" xfId="0"/>
    <xf numFmtId="0" fontId="2" fillId="0" borderId="0" xfId="0" applyFont="1" applyBorder="1" applyAlignment="1">
      <alignment wrapText="1"/>
    </xf>
    <xf numFmtId="0" fontId="3" fillId="0" borderId="0" xfId="0" applyFont="1" applyBorder="1" applyAlignment="1">
      <alignment wrapText="1"/>
    </xf>
    <xf numFmtId="0" fontId="3" fillId="0" borderId="0" xfId="0" applyFont="1" applyBorder="1" applyAlignment="1">
      <alignment horizontal="center" wrapText="1"/>
    </xf>
    <xf numFmtId="0" fontId="3" fillId="0" borderId="0" xfId="0" applyFont="1" applyAlignment="1">
      <alignment wrapText="1"/>
    </xf>
    <xf numFmtId="0" fontId="3" fillId="4" borderId="3" xfId="0" applyFont="1" applyFill="1" applyBorder="1" applyAlignment="1">
      <alignment horizontal="center" wrapText="1"/>
    </xf>
    <xf numFmtId="0" fontId="3" fillId="4" borderId="4" xfId="0" applyFont="1" applyFill="1" applyBorder="1" applyAlignment="1">
      <alignment horizontal="center" wrapText="1"/>
    </xf>
    <xf numFmtId="0" fontId="3" fillId="3" borderId="6" xfId="0" applyFont="1" applyFill="1" applyBorder="1" applyAlignment="1">
      <alignment horizontal="center" wrapText="1"/>
    </xf>
    <xf numFmtId="2" fontId="3" fillId="3" borderId="7" xfId="0" applyNumberFormat="1" applyFont="1" applyFill="1" applyBorder="1" applyAlignment="1">
      <alignment horizontal="center" wrapText="1"/>
    </xf>
    <xf numFmtId="0" fontId="3" fillId="3" borderId="8" xfId="0" applyFont="1" applyFill="1" applyBorder="1" applyAlignment="1">
      <alignment horizontal="center" wrapText="1"/>
    </xf>
    <xf numFmtId="0" fontId="3" fillId="3" borderId="7" xfId="0" applyFont="1" applyFill="1" applyBorder="1" applyAlignment="1">
      <alignment horizontal="center" wrapText="1"/>
    </xf>
    <xf numFmtId="0" fontId="3" fillId="3" borderId="9" xfId="0" applyFont="1" applyFill="1" applyBorder="1" applyAlignment="1">
      <alignment horizontal="center" wrapText="1"/>
    </xf>
    <xf numFmtId="0" fontId="3" fillId="0" borderId="10" xfId="0" applyFont="1" applyBorder="1" applyAlignment="1">
      <alignment wrapText="1"/>
    </xf>
    <xf numFmtId="0" fontId="3" fillId="0" borderId="11" xfId="0" applyFont="1" applyBorder="1" applyAlignment="1">
      <alignment horizontal="center" wrapText="1"/>
    </xf>
    <xf numFmtId="0" fontId="3" fillId="0" borderId="12" xfId="0" applyFont="1" applyBorder="1" applyAlignment="1">
      <alignment horizontal="center" wrapText="1"/>
    </xf>
    <xf numFmtId="0" fontId="3" fillId="0" borderId="5" xfId="0" applyFont="1" applyBorder="1" applyAlignment="1">
      <alignment horizontal="center" wrapText="1"/>
    </xf>
    <xf numFmtId="0" fontId="3" fillId="0" borderId="13" xfId="0" applyFont="1" applyBorder="1" applyAlignment="1">
      <alignment horizontal="center" wrapText="1"/>
    </xf>
    <xf numFmtId="164" fontId="3" fillId="0" borderId="5" xfId="0" applyNumberFormat="1" applyFont="1" applyBorder="1" applyAlignment="1">
      <alignment horizontal="center" wrapText="1"/>
    </xf>
    <xf numFmtId="0" fontId="3" fillId="0" borderId="1" xfId="0" applyFont="1" applyBorder="1" applyAlignment="1">
      <alignment wrapText="1"/>
    </xf>
    <xf numFmtId="0" fontId="3" fillId="0" borderId="14" xfId="0" applyFont="1" applyBorder="1" applyAlignment="1">
      <alignment horizontal="center" wrapText="1"/>
    </xf>
    <xf numFmtId="0" fontId="3" fillId="0" borderId="11" xfId="0" applyFont="1" applyBorder="1" applyAlignment="1">
      <alignment wrapText="1"/>
    </xf>
    <xf numFmtId="0" fontId="3" fillId="0" borderId="1" xfId="0" applyFont="1" applyBorder="1" applyAlignment="1">
      <alignment horizontal="center" wrapText="1"/>
    </xf>
    <xf numFmtId="0" fontId="3" fillId="0" borderId="0" xfId="0" applyFont="1" applyAlignment="1">
      <alignment horizontal="center" wrapText="1"/>
    </xf>
    <xf numFmtId="0" fontId="3" fillId="0" borderId="10" xfId="0" applyFont="1" applyBorder="1" applyAlignment="1">
      <alignment horizontal="left" wrapText="1"/>
    </xf>
    <xf numFmtId="164" fontId="3" fillId="0" borderId="1" xfId="0" applyNumberFormat="1" applyFont="1" applyBorder="1" applyAlignment="1">
      <alignment horizontal="center" wrapText="1"/>
    </xf>
    <xf numFmtId="2" fontId="3" fillId="0" borderId="10" xfId="0" applyNumberFormat="1" applyFont="1" applyBorder="1" applyAlignment="1">
      <alignment wrapText="1"/>
    </xf>
    <xf numFmtId="0" fontId="3" fillId="0" borderId="15" xfId="0" applyFont="1" applyBorder="1" applyAlignment="1">
      <alignment horizontal="left" wrapText="1"/>
    </xf>
    <xf numFmtId="0" fontId="3" fillId="0" borderId="16" xfId="0" applyFont="1" applyBorder="1" applyAlignment="1">
      <alignment horizontal="center" wrapText="1"/>
    </xf>
    <xf numFmtId="0" fontId="3" fillId="0" borderId="17" xfId="0" applyFont="1" applyBorder="1" applyAlignment="1">
      <alignment wrapText="1"/>
    </xf>
    <xf numFmtId="0" fontId="3" fillId="0" borderId="18" xfId="0" applyFont="1" applyBorder="1" applyAlignment="1">
      <alignment horizontal="center" wrapText="1"/>
    </xf>
    <xf numFmtId="0" fontId="3" fillId="0" borderId="16" xfId="0" applyFont="1" applyBorder="1" applyAlignment="1">
      <alignment wrapText="1"/>
    </xf>
    <xf numFmtId="0" fontId="3" fillId="0" borderId="15" xfId="0" applyFont="1" applyBorder="1" applyAlignment="1">
      <alignment wrapText="1"/>
    </xf>
    <xf numFmtId="0" fontId="3" fillId="3" borderId="19" xfId="0" applyFont="1" applyFill="1" applyBorder="1" applyAlignment="1">
      <alignment horizontal="center" wrapText="1"/>
    </xf>
    <xf numFmtId="0" fontId="3" fillId="0" borderId="12" xfId="0" applyFont="1" applyBorder="1" applyAlignment="1">
      <alignment wrapText="1"/>
    </xf>
    <xf numFmtId="0" fontId="3" fillId="0" borderId="12" xfId="0" applyFont="1" applyBorder="1" applyAlignment="1">
      <alignment horizontal="left" wrapText="1"/>
    </xf>
    <xf numFmtId="2" fontId="3" fillId="0" borderId="12" xfId="0" applyNumberFormat="1" applyFont="1" applyBorder="1" applyAlignment="1">
      <alignment wrapText="1"/>
    </xf>
    <xf numFmtId="0" fontId="3" fillId="0" borderId="20" xfId="0" applyFont="1" applyBorder="1" applyAlignment="1">
      <alignment wrapText="1"/>
    </xf>
    <xf numFmtId="0" fontId="3" fillId="0" borderId="10" xfId="0" applyNumberFormat="1" applyFont="1" applyBorder="1" applyAlignment="1">
      <alignment horizontal="left" wrapText="1"/>
    </xf>
    <xf numFmtId="0" fontId="5" fillId="0" borderId="10" xfId="0" applyFont="1" applyBorder="1" applyAlignment="1">
      <alignment horizontal="left" wrapText="1"/>
    </xf>
    <xf numFmtId="0" fontId="5" fillId="0" borderId="11" xfId="0" applyFont="1" applyBorder="1" applyAlignment="1">
      <alignment horizontal="center" wrapText="1"/>
    </xf>
    <xf numFmtId="0" fontId="5" fillId="0" borderId="12" xfId="0" applyFont="1" applyBorder="1" applyAlignment="1">
      <alignment horizontal="left" wrapText="1"/>
    </xf>
    <xf numFmtId="0" fontId="5" fillId="0" borderId="1" xfId="0" applyFont="1" applyBorder="1" applyAlignment="1">
      <alignment wrapText="1"/>
    </xf>
    <xf numFmtId="0" fontId="5" fillId="0" borderId="14" xfId="0" applyFont="1" applyBorder="1" applyAlignment="1">
      <alignment horizontal="center" wrapText="1"/>
    </xf>
    <xf numFmtId="0" fontId="5" fillId="0" borderId="11" xfId="0" applyFont="1" applyBorder="1" applyAlignment="1">
      <alignment wrapText="1"/>
    </xf>
    <xf numFmtId="0" fontId="5" fillId="0" borderId="1" xfId="0" applyFont="1" applyBorder="1" applyAlignment="1">
      <alignment horizontal="center" wrapText="1"/>
    </xf>
    <xf numFmtId="0" fontId="3" fillId="0" borderId="17" xfId="0" applyFont="1" applyBorder="1" applyAlignment="1">
      <alignment horizontal="center" wrapText="1"/>
    </xf>
    <xf numFmtId="0" fontId="6" fillId="0" borderId="0" xfId="0" applyFont="1" applyBorder="1" applyAlignment="1"/>
    <xf numFmtId="0" fontId="3" fillId="0" borderId="21" xfId="0" applyFont="1" applyBorder="1" applyAlignment="1">
      <alignment wrapText="1"/>
    </xf>
    <xf numFmtId="0" fontId="3" fillId="0" borderId="22" xfId="0" applyFont="1" applyBorder="1" applyAlignment="1">
      <alignment horizontal="center" wrapText="1"/>
    </xf>
    <xf numFmtId="0" fontId="3" fillId="0" borderId="23" xfId="0" applyFont="1" applyBorder="1" applyAlignment="1">
      <alignment wrapText="1"/>
    </xf>
    <xf numFmtId="0" fontId="3" fillId="0" borderId="24" xfId="0" applyFont="1" applyBorder="1" applyAlignment="1">
      <alignment wrapText="1"/>
    </xf>
    <xf numFmtId="0" fontId="3" fillId="0" borderId="25" xfId="0" applyFont="1" applyBorder="1" applyAlignment="1">
      <alignment horizontal="center" wrapText="1"/>
    </xf>
    <xf numFmtId="0" fontId="3" fillId="0" borderId="22" xfId="0" applyFont="1" applyBorder="1" applyAlignment="1">
      <alignment wrapText="1"/>
    </xf>
    <xf numFmtId="0" fontId="3" fillId="5" borderId="26" xfId="0" applyFont="1" applyFill="1" applyBorder="1" applyAlignment="1">
      <alignment horizontal="center" wrapText="1"/>
    </xf>
    <xf numFmtId="0" fontId="3" fillId="0" borderId="27" xfId="0" applyFont="1" applyBorder="1" applyAlignment="1">
      <alignment wrapText="1"/>
    </xf>
    <xf numFmtId="0" fontId="3" fillId="0" borderId="28" xfId="0" applyFont="1" applyBorder="1" applyAlignment="1">
      <alignment wrapText="1"/>
    </xf>
    <xf numFmtId="0" fontId="5" fillId="0" borderId="28" xfId="0" applyFont="1" applyBorder="1" applyAlignment="1">
      <alignment wrapText="1"/>
    </xf>
    <xf numFmtId="0" fontId="3" fillId="0" borderId="29" xfId="0" applyFont="1" applyBorder="1" applyAlignment="1">
      <alignment wrapText="1"/>
    </xf>
    <xf numFmtId="0" fontId="0" fillId="0" borderId="30" xfId="0" applyBorder="1"/>
    <xf numFmtId="0" fontId="3" fillId="2" borderId="6" xfId="0" applyFont="1" applyFill="1" applyBorder="1" applyAlignment="1">
      <alignment horizontal="center" wrapText="1"/>
    </xf>
    <xf numFmtId="0" fontId="3" fillId="2" borderId="7" xfId="0" applyFont="1" applyFill="1" applyBorder="1" applyAlignment="1">
      <alignment horizontal="center" wrapText="1"/>
    </xf>
    <xf numFmtId="0" fontId="3" fillId="2" borderId="9" xfId="0" applyFont="1" applyFill="1" applyBorder="1" applyAlignment="1">
      <alignment horizontal="center" wrapText="1"/>
    </xf>
    <xf numFmtId="0" fontId="3" fillId="0" borderId="10" xfId="0" applyFont="1" applyBorder="1" applyAlignment="1">
      <alignment horizontal="center" wrapText="1"/>
    </xf>
    <xf numFmtId="164" fontId="3" fillId="0" borderId="4" xfId="0" applyNumberFormat="1" applyFont="1" applyBorder="1" applyAlignment="1">
      <alignment horizontal="center" wrapText="1"/>
    </xf>
    <xf numFmtId="164" fontId="3" fillId="0" borderId="11" xfId="0" applyNumberFormat="1" applyFont="1" applyBorder="1" applyAlignment="1">
      <alignment horizontal="center" wrapText="1"/>
    </xf>
    <xf numFmtId="3" fontId="3" fillId="0" borderId="10" xfId="0" applyNumberFormat="1" applyFont="1" applyBorder="1" applyAlignment="1">
      <alignment horizontal="center" wrapText="1"/>
    </xf>
    <xf numFmtId="3" fontId="5" fillId="0" borderId="10" xfId="0" applyNumberFormat="1" applyFont="1" applyBorder="1" applyAlignment="1">
      <alignment horizontal="center" wrapText="1"/>
    </xf>
    <xf numFmtId="3" fontId="3" fillId="0" borderId="15" xfId="0" applyNumberFormat="1" applyFont="1" applyBorder="1" applyAlignment="1">
      <alignment horizontal="center" wrapText="1"/>
    </xf>
    <xf numFmtId="0" fontId="3" fillId="0" borderId="24" xfId="0" applyFont="1" applyBorder="1" applyAlignment="1">
      <alignment horizontal="center" wrapText="1"/>
    </xf>
    <xf numFmtId="0" fontId="3" fillId="0" borderId="3" xfId="0" applyFont="1" applyBorder="1" applyAlignment="1">
      <alignment horizontal="center" wrapText="1"/>
    </xf>
    <xf numFmtId="0" fontId="2" fillId="2" borderId="31" xfId="0" applyFont="1" applyFill="1" applyBorder="1" applyAlignment="1">
      <alignment horizontal="center" wrapText="1"/>
    </xf>
    <xf numFmtId="0" fontId="2" fillId="3" borderId="2" xfId="0" applyFont="1" applyFill="1" applyBorder="1" applyAlignment="1">
      <alignment horizontal="center" wrapText="1"/>
    </xf>
    <xf numFmtId="0" fontId="1" fillId="0" borderId="2" xfId="0" applyFont="1" applyBorder="1" applyAlignment="1">
      <alignment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U36"/>
  <sheetViews>
    <sheetView tabSelected="1" topLeftCell="A13" zoomScale="70" zoomScaleNormal="70" workbookViewId="0">
      <selection activeCell="C17" sqref="C17"/>
    </sheetView>
  </sheetViews>
  <sheetFormatPr defaultColWidth="8.85546875" defaultRowHeight="15.75"/>
  <cols>
    <col min="1" max="2" width="25.42578125" style="4" customWidth="1"/>
    <col min="3" max="3" width="52.28515625" style="4" customWidth="1"/>
    <col min="4" max="4" width="37.42578125" style="4" customWidth="1"/>
    <col min="5" max="5" width="28" style="4" customWidth="1"/>
    <col min="6" max="6" width="26.140625" style="4" customWidth="1"/>
    <col min="7" max="7" width="17.140625" style="4" customWidth="1"/>
    <col min="8" max="8" width="23.140625" style="4" customWidth="1"/>
    <col min="9" max="9" width="17.42578125" style="4" customWidth="1"/>
    <col min="10" max="10" width="18.7109375" style="4" customWidth="1"/>
    <col min="11" max="11" width="25.42578125" style="4" customWidth="1"/>
    <col min="12" max="12" width="25.42578125" style="22" customWidth="1"/>
    <col min="13" max="13" width="25.42578125" style="4" customWidth="1"/>
    <col min="14" max="14" width="29.140625" style="4" customWidth="1"/>
    <col min="15" max="15" width="26" style="4" customWidth="1"/>
    <col min="16" max="21" width="24.85546875" style="4" customWidth="1"/>
    <col min="22" max="16384" width="8.85546875" style="4"/>
  </cols>
  <sheetData>
    <row r="1" spans="1:21" s="2" customFormat="1" ht="21">
      <c r="A1" s="46" t="s">
        <v>136</v>
      </c>
      <c r="B1" s="1"/>
      <c r="L1" s="3"/>
    </row>
    <row r="2" spans="1:21" ht="16.5" customHeight="1" thickBot="1">
      <c r="D2" s="71" t="s">
        <v>1</v>
      </c>
      <c r="E2" s="71"/>
      <c r="F2" s="71"/>
      <c r="G2" s="72"/>
      <c r="H2" s="72"/>
      <c r="I2" s="72"/>
      <c r="J2" s="72"/>
      <c r="K2" s="72"/>
      <c r="L2" s="72"/>
      <c r="M2" s="72"/>
      <c r="N2" s="72"/>
      <c r="O2" s="70" t="s">
        <v>0</v>
      </c>
      <c r="P2" s="70"/>
      <c r="Q2" s="70"/>
      <c r="R2" s="70"/>
      <c r="S2" s="70"/>
      <c r="T2" s="70"/>
      <c r="U2" s="70"/>
    </row>
    <row r="3" spans="1:21" ht="66" customHeight="1" thickBot="1">
      <c r="A3" s="5" t="s">
        <v>161</v>
      </c>
      <c r="B3" s="6" t="s">
        <v>162</v>
      </c>
      <c r="C3" s="53" t="s">
        <v>17</v>
      </c>
      <c r="D3" s="7" t="s">
        <v>9</v>
      </c>
      <c r="E3" s="32" t="s">
        <v>109</v>
      </c>
      <c r="F3" s="32" t="s">
        <v>110</v>
      </c>
      <c r="G3" s="8" t="s">
        <v>108</v>
      </c>
      <c r="H3" s="8" t="s">
        <v>10</v>
      </c>
      <c r="I3" s="8" t="s">
        <v>11</v>
      </c>
      <c r="J3" s="8" t="s">
        <v>12</v>
      </c>
      <c r="K3" s="9" t="s">
        <v>13</v>
      </c>
      <c r="L3" s="9" t="s">
        <v>14</v>
      </c>
      <c r="M3" s="10" t="s">
        <v>15</v>
      </c>
      <c r="N3" s="11" t="s">
        <v>16</v>
      </c>
      <c r="O3" s="59" t="s">
        <v>2</v>
      </c>
      <c r="P3" s="60" t="s">
        <v>3</v>
      </c>
      <c r="Q3" s="60" t="s">
        <v>4</v>
      </c>
      <c r="R3" s="60" t="s">
        <v>5</v>
      </c>
      <c r="S3" s="60" t="s">
        <v>6</v>
      </c>
      <c r="T3" s="60" t="s">
        <v>7</v>
      </c>
      <c r="U3" s="61" t="s">
        <v>8</v>
      </c>
    </row>
    <row r="4" spans="1:21" ht="63">
      <c r="A4" s="12" t="s">
        <v>18</v>
      </c>
      <c r="B4" s="13" t="s">
        <v>19</v>
      </c>
      <c r="C4" s="54" t="s">
        <v>28</v>
      </c>
      <c r="D4" s="12" t="s">
        <v>114</v>
      </c>
      <c r="E4" s="33" t="s">
        <v>120</v>
      </c>
      <c r="F4" s="33" t="s">
        <v>111</v>
      </c>
      <c r="G4" s="44" t="s">
        <v>123</v>
      </c>
      <c r="H4" s="21" t="s">
        <v>25</v>
      </c>
      <c r="I4" s="21" t="s">
        <v>160</v>
      </c>
      <c r="J4" s="21" t="s">
        <v>160</v>
      </c>
      <c r="K4" s="19"/>
      <c r="L4" s="19"/>
      <c r="M4" s="18" t="s">
        <v>26</v>
      </c>
      <c r="N4" s="20" t="s">
        <v>27</v>
      </c>
      <c r="O4" s="69" t="s">
        <v>20</v>
      </c>
      <c r="P4" s="15" t="s">
        <v>21</v>
      </c>
      <c r="Q4" s="15" t="s">
        <v>22</v>
      </c>
      <c r="R4" s="16" t="s">
        <v>23</v>
      </c>
      <c r="S4" s="15" t="s">
        <v>24</v>
      </c>
      <c r="T4" s="17">
        <f>1.836/1.938</f>
        <v>0.94736842105263164</v>
      </c>
      <c r="U4" s="63">
        <f>4.539/4.556</f>
        <v>0.99626865671641784</v>
      </c>
    </row>
    <row r="5" spans="1:21" ht="47.25">
      <c r="A5" s="12" t="s">
        <v>29</v>
      </c>
      <c r="B5" s="13" t="s">
        <v>30</v>
      </c>
      <c r="C5" s="55" t="s">
        <v>137</v>
      </c>
      <c r="D5" s="12" t="s">
        <v>113</v>
      </c>
      <c r="E5" s="33" t="s">
        <v>120</v>
      </c>
      <c r="F5" s="33" t="s">
        <v>111</v>
      </c>
      <c r="G5" s="21">
        <v>21</v>
      </c>
      <c r="H5" s="21" t="s">
        <v>35</v>
      </c>
      <c r="I5" s="21" t="s">
        <v>160</v>
      </c>
      <c r="J5" s="21" t="s">
        <v>160</v>
      </c>
      <c r="K5" s="19">
        <v>30</v>
      </c>
      <c r="L5" s="19" t="s">
        <v>36</v>
      </c>
      <c r="M5" s="18" t="s">
        <v>37</v>
      </c>
      <c r="N5" s="20" t="s">
        <v>38</v>
      </c>
      <c r="O5" s="62" t="s">
        <v>31</v>
      </c>
      <c r="P5" s="21" t="s">
        <v>32</v>
      </c>
      <c r="Q5" s="21" t="s">
        <v>33</v>
      </c>
      <c r="R5" s="21" t="s">
        <v>34</v>
      </c>
      <c r="S5" s="21" t="s">
        <v>34</v>
      </c>
      <c r="T5" s="21" t="s">
        <v>34</v>
      </c>
      <c r="U5" s="13" t="s">
        <v>34</v>
      </c>
    </row>
    <row r="6" spans="1:21" ht="47.25">
      <c r="A6" s="12" t="s">
        <v>39</v>
      </c>
      <c r="B6" s="13" t="s">
        <v>40</v>
      </c>
      <c r="C6" s="55" t="s">
        <v>47</v>
      </c>
      <c r="D6" s="12" t="s">
        <v>113</v>
      </c>
      <c r="E6" s="33" t="s">
        <v>120</v>
      </c>
      <c r="F6" s="33" t="s">
        <v>112</v>
      </c>
      <c r="G6" s="21">
        <v>21</v>
      </c>
      <c r="H6" s="21" t="s">
        <v>44</v>
      </c>
      <c r="I6" s="21" t="s">
        <v>160</v>
      </c>
      <c r="J6" s="21" t="s">
        <v>160</v>
      </c>
      <c r="K6" s="19"/>
      <c r="L6" s="19"/>
      <c r="M6" s="18" t="s">
        <v>45</v>
      </c>
      <c r="N6" s="20" t="s">
        <v>46</v>
      </c>
      <c r="O6" s="62" t="s">
        <v>41</v>
      </c>
      <c r="P6" s="21" t="s">
        <v>34</v>
      </c>
      <c r="Q6" s="21" t="s">
        <v>42</v>
      </c>
      <c r="R6" s="21" t="s">
        <v>34</v>
      </c>
      <c r="S6" s="21" t="s">
        <v>43</v>
      </c>
      <c r="T6" s="21" t="s">
        <v>34</v>
      </c>
      <c r="U6" s="64">
        <v>1.0016891891891893</v>
      </c>
    </row>
    <row r="7" spans="1:21" ht="120" customHeight="1">
      <c r="A7" s="23" t="s">
        <v>48</v>
      </c>
      <c r="B7" s="13" t="s">
        <v>49</v>
      </c>
      <c r="C7" s="55" t="s">
        <v>55</v>
      </c>
      <c r="D7" s="37" t="s">
        <v>119</v>
      </c>
      <c r="E7" s="34" t="s">
        <v>115</v>
      </c>
      <c r="F7" s="34" t="s">
        <v>116</v>
      </c>
      <c r="G7" s="21">
        <v>20</v>
      </c>
      <c r="H7" s="21" t="s">
        <v>54</v>
      </c>
      <c r="I7" s="21">
        <v>220</v>
      </c>
      <c r="J7" s="21">
        <v>19.7</v>
      </c>
      <c r="K7" s="19">
        <v>60</v>
      </c>
      <c r="L7" s="19" t="s">
        <v>54</v>
      </c>
      <c r="M7" s="18" t="s">
        <v>37</v>
      </c>
      <c r="N7" s="20" t="s">
        <v>117</v>
      </c>
      <c r="O7" s="65" t="s">
        <v>50</v>
      </c>
      <c r="P7" s="21" t="s">
        <v>51</v>
      </c>
      <c r="Q7" s="21" t="s">
        <v>52</v>
      </c>
      <c r="R7" s="21" t="s">
        <v>53</v>
      </c>
      <c r="S7" s="21" t="s">
        <v>118</v>
      </c>
      <c r="T7" s="24">
        <v>0.99</v>
      </c>
      <c r="U7" s="64">
        <v>0.99</v>
      </c>
    </row>
    <row r="8" spans="1:21" ht="131.25" customHeight="1">
      <c r="A8" s="38" t="s">
        <v>56</v>
      </c>
      <c r="B8" s="39" t="s">
        <v>57</v>
      </c>
      <c r="C8" s="56" t="s">
        <v>63</v>
      </c>
      <c r="D8" s="38" t="s">
        <v>60</v>
      </c>
      <c r="E8" s="40" t="s">
        <v>121</v>
      </c>
      <c r="F8" s="40" t="s">
        <v>122</v>
      </c>
      <c r="G8" s="44" t="s">
        <v>123</v>
      </c>
      <c r="H8" s="44" t="s">
        <v>124</v>
      </c>
      <c r="I8" s="44" t="s">
        <v>125</v>
      </c>
      <c r="J8" s="44">
        <v>10</v>
      </c>
      <c r="K8" s="44">
        <v>60</v>
      </c>
      <c r="L8" s="42" t="s">
        <v>36</v>
      </c>
      <c r="M8" s="41" t="s">
        <v>61</v>
      </c>
      <c r="N8" s="43" t="s">
        <v>62</v>
      </c>
      <c r="O8" s="66" t="s">
        <v>126</v>
      </c>
      <c r="P8" s="44" t="s">
        <v>58</v>
      </c>
      <c r="Q8" s="44" t="s">
        <v>59</v>
      </c>
      <c r="R8" s="14" t="s">
        <v>157</v>
      </c>
      <c r="S8" s="21" t="s">
        <v>158</v>
      </c>
      <c r="T8" s="24">
        <v>0.96699999999999997</v>
      </c>
      <c r="U8" s="64">
        <v>1.006</v>
      </c>
    </row>
    <row r="9" spans="1:21" ht="47.25">
      <c r="A9" s="12" t="s">
        <v>64</v>
      </c>
      <c r="B9" s="13" t="s">
        <v>65</v>
      </c>
      <c r="C9" s="55" t="s">
        <v>144</v>
      </c>
      <c r="D9" s="12" t="s">
        <v>71</v>
      </c>
      <c r="E9" s="33"/>
      <c r="F9" s="33"/>
      <c r="G9" s="21"/>
      <c r="H9" s="21"/>
      <c r="I9" s="21"/>
      <c r="J9" s="21"/>
      <c r="K9" s="19"/>
      <c r="L9" s="19"/>
      <c r="M9" s="18" t="s">
        <v>72</v>
      </c>
      <c r="N9" s="20"/>
      <c r="O9" s="62" t="s">
        <v>66</v>
      </c>
      <c r="P9" s="21" t="s">
        <v>67</v>
      </c>
      <c r="Q9" s="21" t="s">
        <v>68</v>
      </c>
      <c r="R9" s="21" t="s">
        <v>69</v>
      </c>
      <c r="S9" s="21" t="s">
        <v>70</v>
      </c>
      <c r="T9" s="24">
        <v>1.0289855072463769</v>
      </c>
      <c r="U9" s="64">
        <v>1.0008787346221442</v>
      </c>
    </row>
    <row r="10" spans="1:21" ht="63">
      <c r="A10" s="23" t="s">
        <v>73</v>
      </c>
      <c r="B10" s="13" t="s">
        <v>74</v>
      </c>
      <c r="C10" s="55" t="s">
        <v>135</v>
      </c>
      <c r="D10" s="25" t="s">
        <v>80</v>
      </c>
      <c r="E10" s="35"/>
      <c r="F10" s="35"/>
      <c r="G10" s="21">
        <v>30</v>
      </c>
      <c r="H10" s="21" t="s">
        <v>36</v>
      </c>
      <c r="I10" s="21">
        <v>15</v>
      </c>
      <c r="J10" s="21">
        <v>5</v>
      </c>
      <c r="K10" s="19">
        <v>60</v>
      </c>
      <c r="L10" s="19"/>
      <c r="M10" s="18" t="s">
        <v>81</v>
      </c>
      <c r="N10" s="20" t="s">
        <v>82</v>
      </c>
      <c r="O10" s="62" t="s">
        <v>75</v>
      </c>
      <c r="P10" s="21" t="s">
        <v>76</v>
      </c>
      <c r="Q10" s="21" t="s">
        <v>77</v>
      </c>
      <c r="R10" s="14" t="s">
        <v>78</v>
      </c>
      <c r="S10" s="21" t="s">
        <v>79</v>
      </c>
      <c r="T10" s="24">
        <v>1.0619559651817716</v>
      </c>
      <c r="U10" s="64">
        <v>0.86907894736842117</v>
      </c>
    </row>
    <row r="11" spans="1:21" ht="47.25" customHeight="1">
      <c r="A11" s="23" t="s">
        <v>83</v>
      </c>
      <c r="B11" s="13" t="s">
        <v>84</v>
      </c>
      <c r="C11" s="55" t="s">
        <v>93</v>
      </c>
      <c r="D11" s="23" t="s">
        <v>88</v>
      </c>
      <c r="E11" s="34" t="s">
        <v>130</v>
      </c>
      <c r="F11" s="34"/>
      <c r="G11" s="21">
        <v>25</v>
      </c>
      <c r="H11" s="21" t="s">
        <v>89</v>
      </c>
      <c r="I11" s="21">
        <v>986</v>
      </c>
      <c r="J11" s="21">
        <v>96.5</v>
      </c>
      <c r="K11" s="19">
        <v>60</v>
      </c>
      <c r="L11" s="19" t="s">
        <v>90</v>
      </c>
      <c r="M11" s="18" t="s">
        <v>91</v>
      </c>
      <c r="N11" s="20" t="s">
        <v>92</v>
      </c>
      <c r="O11" s="62" t="s">
        <v>85</v>
      </c>
      <c r="P11" s="21" t="s">
        <v>86</v>
      </c>
      <c r="Q11" s="21" t="s">
        <v>87</v>
      </c>
      <c r="R11" s="21" t="s">
        <v>34</v>
      </c>
      <c r="S11" s="21" t="s">
        <v>34</v>
      </c>
      <c r="T11" s="21" t="s">
        <v>34</v>
      </c>
      <c r="U11" s="13" t="s">
        <v>34</v>
      </c>
    </row>
    <row r="12" spans="1:21" ht="47.25" customHeight="1">
      <c r="A12" s="23" t="s">
        <v>138</v>
      </c>
      <c r="B12" s="13" t="s">
        <v>139</v>
      </c>
      <c r="C12" s="55" t="s">
        <v>159</v>
      </c>
      <c r="D12" s="23" t="s">
        <v>140</v>
      </c>
      <c r="E12" s="33" t="s">
        <v>120</v>
      </c>
      <c r="F12" s="34" t="s">
        <v>128</v>
      </c>
      <c r="G12" s="44" t="s">
        <v>123</v>
      </c>
      <c r="H12" s="21" t="s">
        <v>141</v>
      </c>
      <c r="I12" s="21">
        <v>880</v>
      </c>
      <c r="J12" s="21">
        <v>120</v>
      </c>
      <c r="K12" s="19"/>
      <c r="L12" s="19"/>
      <c r="M12" s="18" t="s">
        <v>142</v>
      </c>
      <c r="N12" s="20"/>
      <c r="O12" s="62"/>
      <c r="P12" s="21" t="s">
        <v>160</v>
      </c>
      <c r="Q12" s="21" t="s">
        <v>160</v>
      </c>
      <c r="R12" s="21"/>
      <c r="S12" s="21"/>
      <c r="T12" s="21"/>
      <c r="U12" s="13"/>
    </row>
    <row r="13" spans="1:21" ht="49.5" customHeight="1">
      <c r="A13" s="23" t="s">
        <v>94</v>
      </c>
      <c r="B13" s="13" t="s">
        <v>95</v>
      </c>
      <c r="C13" s="55" t="s">
        <v>159</v>
      </c>
      <c r="D13" s="12" t="s">
        <v>129</v>
      </c>
      <c r="E13" s="33" t="s">
        <v>120</v>
      </c>
      <c r="F13" s="34"/>
      <c r="G13" s="44" t="s">
        <v>123</v>
      </c>
      <c r="H13" s="21" t="s">
        <v>36</v>
      </c>
      <c r="I13" s="21" t="s">
        <v>134</v>
      </c>
      <c r="J13" s="21"/>
      <c r="K13" s="21">
        <v>45</v>
      </c>
      <c r="L13" s="19" t="s">
        <v>36</v>
      </c>
      <c r="M13" s="18" t="s">
        <v>131</v>
      </c>
      <c r="N13" s="58" t="s">
        <v>132</v>
      </c>
      <c r="O13" s="65" t="s">
        <v>133</v>
      </c>
      <c r="P13" s="21" t="s">
        <v>96</v>
      </c>
      <c r="Q13" s="21" t="s">
        <v>97</v>
      </c>
      <c r="R13" s="18"/>
      <c r="S13" s="18"/>
      <c r="T13" s="18"/>
      <c r="U13" s="20"/>
    </row>
    <row r="14" spans="1:21" ht="63" customHeight="1">
      <c r="A14" s="23" t="s">
        <v>145</v>
      </c>
      <c r="B14" s="13" t="s">
        <v>146</v>
      </c>
      <c r="C14" s="55" t="s">
        <v>93</v>
      </c>
      <c r="D14" s="12" t="s">
        <v>147</v>
      </c>
      <c r="E14" s="18" t="s">
        <v>130</v>
      </c>
      <c r="F14" s="18" t="s">
        <v>148</v>
      </c>
      <c r="G14" s="21">
        <v>25</v>
      </c>
      <c r="H14" s="21" t="s">
        <v>149</v>
      </c>
      <c r="I14" s="21">
        <v>945</v>
      </c>
      <c r="J14" s="21">
        <v>250</v>
      </c>
      <c r="K14" s="21">
        <v>55</v>
      </c>
      <c r="L14" s="21" t="s">
        <v>150</v>
      </c>
      <c r="M14" s="18" t="s">
        <v>151</v>
      </c>
      <c r="N14" s="20" t="s">
        <v>152</v>
      </c>
      <c r="O14" s="65" t="s">
        <v>153</v>
      </c>
      <c r="P14" s="21" t="s">
        <v>154</v>
      </c>
      <c r="Q14" s="21" t="s">
        <v>155</v>
      </c>
      <c r="R14" s="18" t="s">
        <v>156</v>
      </c>
      <c r="S14" s="18" t="s">
        <v>156</v>
      </c>
      <c r="T14" s="18" t="s">
        <v>156</v>
      </c>
      <c r="U14" s="20" t="s">
        <v>156</v>
      </c>
    </row>
    <row r="15" spans="1:21" ht="63">
      <c r="A15" s="47" t="s">
        <v>98</v>
      </c>
      <c r="B15" s="48" t="s">
        <v>99</v>
      </c>
      <c r="C15" s="57" t="s">
        <v>143</v>
      </c>
      <c r="D15" s="47" t="s">
        <v>101</v>
      </c>
      <c r="E15" s="49"/>
      <c r="F15" s="49"/>
      <c r="G15" s="68"/>
      <c r="H15" s="68"/>
      <c r="I15" s="68"/>
      <c r="J15" s="68"/>
      <c r="K15" s="68"/>
      <c r="L15" s="51"/>
      <c r="M15" s="50" t="s">
        <v>102</v>
      </c>
      <c r="N15" s="52" t="s">
        <v>103</v>
      </c>
      <c r="O15" s="62" t="s">
        <v>100</v>
      </c>
      <c r="P15" s="21" t="s">
        <v>160</v>
      </c>
      <c r="Q15" s="21" t="s">
        <v>160</v>
      </c>
      <c r="R15" s="18"/>
      <c r="S15" s="18"/>
      <c r="T15" s="18"/>
      <c r="U15" s="20"/>
    </row>
    <row r="16" spans="1:21" ht="95.25" thickBot="1">
      <c r="A16" s="26" t="s">
        <v>163</v>
      </c>
      <c r="B16" s="27" t="s">
        <v>104</v>
      </c>
      <c r="C16" s="55" t="s">
        <v>159</v>
      </c>
      <c r="D16" s="31" t="s">
        <v>106</v>
      </c>
      <c r="E16" s="36" t="s">
        <v>120</v>
      </c>
      <c r="F16" s="36" t="s">
        <v>128</v>
      </c>
      <c r="G16" s="45">
        <v>25</v>
      </c>
      <c r="H16" s="45" t="s">
        <v>54</v>
      </c>
      <c r="I16" s="45">
        <v>40</v>
      </c>
      <c r="J16" s="45">
        <v>10</v>
      </c>
      <c r="K16" s="45">
        <v>300</v>
      </c>
      <c r="L16" s="29" t="s">
        <v>54</v>
      </c>
      <c r="M16" s="28" t="s">
        <v>107</v>
      </c>
      <c r="N16" s="30" t="s">
        <v>127</v>
      </c>
      <c r="O16" s="67" t="s">
        <v>105</v>
      </c>
      <c r="P16" s="45" t="s">
        <v>160</v>
      </c>
      <c r="Q16" s="45" t="s">
        <v>160</v>
      </c>
      <c r="R16" s="28"/>
      <c r="S16" s="28"/>
      <c r="T16" s="28"/>
      <c r="U16" s="30"/>
    </row>
    <row r="18" spans="1:21">
      <c r="H18" s="22"/>
    </row>
    <row r="19" spans="1:21">
      <c r="H19" s="22"/>
    </row>
    <row r="20" spans="1:21">
      <c r="H20" s="22"/>
    </row>
    <row r="21" spans="1:21">
      <c r="H21" s="22"/>
    </row>
    <row r="22" spans="1:21">
      <c r="H22" s="22"/>
    </row>
    <row r="23" spans="1:21">
      <c r="H23" s="22"/>
    </row>
    <row r="24" spans="1:21">
      <c r="H24" s="22"/>
    </row>
    <row r="25" spans="1:21" s="2" customFormat="1">
      <c r="A25" s="4"/>
      <c r="B25" s="4"/>
      <c r="C25" s="4"/>
      <c r="D25" s="4"/>
      <c r="E25" s="4"/>
      <c r="F25" s="4"/>
      <c r="G25" s="4"/>
      <c r="H25" s="22"/>
      <c r="I25" s="4"/>
      <c r="J25" s="4"/>
      <c r="K25" s="4"/>
      <c r="L25" s="22"/>
      <c r="M25" s="4"/>
      <c r="N25" s="4"/>
      <c r="O25" s="4"/>
      <c r="P25" s="4"/>
      <c r="Q25" s="4"/>
      <c r="R25" s="4"/>
      <c r="S25" s="4"/>
      <c r="T25" s="4"/>
      <c r="U25" s="4"/>
    </row>
    <row r="26" spans="1:21" s="2" customFormat="1">
      <c r="H26" s="3"/>
      <c r="L26" s="3"/>
    </row>
    <row r="27" spans="1:21" s="2" customFormat="1">
      <c r="H27" s="3"/>
      <c r="L27" s="3"/>
    </row>
    <row r="28" spans="1:21" s="2" customFormat="1">
      <c r="H28" s="3"/>
      <c r="L28" s="3"/>
    </row>
    <row r="29" spans="1:21" s="2" customFormat="1">
      <c r="H29" s="3"/>
      <c r="L29" s="3"/>
    </row>
    <row r="30" spans="1:21" s="2" customFormat="1">
      <c r="H30" s="3"/>
      <c r="L30" s="3"/>
    </row>
    <row r="31" spans="1:21" s="2" customFormat="1">
      <c r="H31" s="3"/>
      <c r="L31" s="3"/>
    </row>
    <row r="32" spans="1:21" s="2" customFormat="1">
      <c r="H32" s="3"/>
      <c r="L32" s="3"/>
    </row>
    <row r="33" spans="1:21" s="2" customFormat="1">
      <c r="H33" s="3"/>
      <c r="L33" s="3"/>
    </row>
    <row r="34" spans="1:21">
      <c r="A34" s="2"/>
      <c r="B34" s="2"/>
      <c r="C34" s="2"/>
      <c r="D34" s="2"/>
      <c r="E34" s="2"/>
      <c r="F34" s="2"/>
      <c r="G34" s="2"/>
      <c r="H34" s="22"/>
      <c r="I34" s="2"/>
      <c r="J34" s="2"/>
      <c r="K34" s="2"/>
      <c r="L34" s="3"/>
      <c r="M34" s="2"/>
      <c r="N34" s="2"/>
      <c r="O34" s="2"/>
      <c r="P34" s="2"/>
      <c r="Q34" s="2"/>
      <c r="R34" s="2"/>
      <c r="S34" s="2"/>
      <c r="T34" s="2"/>
      <c r="U34" s="2"/>
    </row>
    <row r="35" spans="1:21">
      <c r="H35" s="22"/>
    </row>
    <row r="36" spans="1:21">
      <c r="H36" s="22"/>
    </row>
  </sheetData>
  <mergeCells count="2">
    <mergeCell ref="O2:U2"/>
    <mergeCell ref="D2:N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Methane analysis</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dc:creator>
  <cp:lastModifiedBy>Sam</cp:lastModifiedBy>
  <dcterms:created xsi:type="dcterms:W3CDTF">2018-01-31T23:52:09Z</dcterms:created>
  <dcterms:modified xsi:type="dcterms:W3CDTF">2018-08-08T20:47:41Z</dcterms:modified>
</cp:coreProperties>
</file>